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sy\Dropbox\baird and driskell\21 Elements_san mateo county\3. Sites and Allocation\"/>
    </mc:Choice>
  </mc:AlternateContent>
  <xr:revisionPtr revIDLastSave="0" documentId="13_ncr:1_{2DB2AE24-2B74-451D-B3A3-F03234605CA4}" xr6:coauthVersionLast="46" xr6:coauthVersionMax="46" xr10:uidLastSave="{00000000-0000-0000-0000-000000000000}"/>
  <bookViews>
    <workbookView xWindow="1570" yWindow="0" windowWidth="17280" windowHeight="10190" activeTab="1" xr2:uid="{00000000-000D-0000-FFFF-FFFF00000000}"/>
  </bookViews>
  <sheets>
    <sheet name="RHNA 6 Methodology" sheetId="3" r:id="rId1"/>
    <sheet name="RHNA 5 to 6 Comparison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K78" i="1" s="1"/>
  <c r="I78" i="1"/>
  <c r="J78" i="1"/>
  <c r="G78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57" i="1"/>
  <c r="D5" i="1"/>
  <c r="E19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20" i="3"/>
  <c r="E21" i="3"/>
  <c r="E22" i="3"/>
  <c r="E23" i="3"/>
  <c r="E24" i="3"/>
  <c r="E25" i="3"/>
  <c r="E4" i="3"/>
  <c r="D6" i="1"/>
  <c r="C78" i="1" l="1"/>
  <c r="D78" i="1"/>
  <c r="E78" i="1"/>
  <c r="B78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57" i="1"/>
  <c r="B36" i="1"/>
  <c r="C36" i="1"/>
  <c r="F78" i="1" l="1"/>
  <c r="B25" i="3" l="1"/>
  <c r="D50" i="1" l="1"/>
  <c r="C51" i="1"/>
  <c r="H42" i="1" s="1"/>
  <c r="I51" i="1" l="1"/>
  <c r="J45" i="1" l="1"/>
  <c r="J46" i="1"/>
  <c r="J47" i="1"/>
  <c r="J51" i="1"/>
  <c r="J44" i="1"/>
  <c r="J48" i="1"/>
  <c r="J49" i="1"/>
  <c r="J42" i="1"/>
  <c r="J50" i="1"/>
  <c r="J43" i="1"/>
  <c r="B51" i="1"/>
  <c r="D49" i="1"/>
  <c r="D48" i="1"/>
  <c r="D47" i="1"/>
  <c r="D46" i="1"/>
  <c r="D45" i="1"/>
  <c r="D44" i="1"/>
  <c r="D43" i="1"/>
  <c r="D42" i="1"/>
  <c r="D36" i="1"/>
  <c r="D35" i="1"/>
  <c r="D34" i="1"/>
  <c r="D33" i="1"/>
  <c r="D32" i="1"/>
  <c r="B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51" i="1" l="1"/>
  <c r="H49" i="1"/>
  <c r="H50" i="1"/>
  <c r="H43" i="1"/>
  <c r="H51" i="1"/>
  <c r="K42" i="1"/>
  <c r="H48" i="1"/>
  <c r="H45" i="1"/>
  <c r="H47" i="1"/>
  <c r="H44" i="1"/>
  <c r="H46" i="1"/>
  <c r="D26" i="1"/>
  <c r="K48" i="1" l="1"/>
  <c r="K43" i="1"/>
  <c r="K50" i="1"/>
  <c r="K46" i="1"/>
  <c r="K44" i="1"/>
  <c r="K49" i="1"/>
  <c r="K45" i="1"/>
  <c r="K47" i="1"/>
  <c r="K51" i="1" l="1"/>
</calcChain>
</file>

<file path=xl/sharedStrings.xml><?xml version="1.0" encoding="utf-8"?>
<sst xmlns="http://schemas.openxmlformats.org/spreadsheetml/2006/main" count="128" uniqueCount="66">
  <si>
    <t>Jurisdiction</t>
  </si>
  <si>
    <t>RHNA 5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</si>
  <si>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</si>
  <si>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</si>
  <si>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</si>
  <si>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</si>
  <si>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</si>
  <si>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</si>
  <si>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</si>
  <si>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</si>
  <si>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</si>
  <si>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</si>
  <si>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</si>
  <si>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</si>
  <si>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</si>
  <si>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Portola Valley</t>
  </si>
  <si>
    <t>Redwood City</t>
  </si>
  <si>
    <t>San Bruno</t>
  </si>
  <si>
    <t>San Carlos</t>
  </si>
  <si>
    <t>San Mateo</t>
  </si>
  <si>
    <t>Unincorporated San Mateo</t>
  </si>
  <si>
    <t>Woodside</t>
  </si>
  <si>
    <t>COUNTY TOTAL</t>
  </si>
  <si>
    <t>Income Group</t>
  </si>
  <si>
    <t>Total</t>
  </si>
  <si>
    <t>Alameda</t>
  </si>
  <si>
    <t>Contra Costa</t>
  </si>
  <si>
    <t>Marin</t>
  </si>
  <si>
    <t>Napa</t>
  </si>
  <si>
    <t>San Francisco</t>
  </si>
  <si>
    <t>Santa Clara</t>
  </si>
  <si>
    <t>Solano</t>
  </si>
  <si>
    <t>Sonoma</t>
  </si>
  <si>
    <t>% Increase</t>
  </si>
  <si>
    <t>Table 3: Percent Increase of Total Allocations in the Region</t>
  </si>
  <si>
    <t>Table 2: Percent Increase of Income Group Total Allocations for San Mateo County</t>
  </si>
  <si>
    <t>Table 1: Percent Increase of Total Allocations for San Mateo County Jurisdictions</t>
  </si>
  <si>
    <t>Population</t>
  </si>
  <si>
    <t>Percent of regional population</t>
  </si>
  <si>
    <t>Percent of total allocation</t>
  </si>
  <si>
    <t>RHNA compared to population</t>
  </si>
  <si>
    <t>RHNA 5 Total</t>
  </si>
  <si>
    <t>Low Income</t>
  </si>
  <si>
    <t>Very Low Income</t>
  </si>
  <si>
    <t>Moderate</t>
  </si>
  <si>
    <t>Above Moderate</t>
  </si>
  <si>
    <t>S San Francisco</t>
  </si>
  <si>
    <t>Unincorp San Mateo</t>
  </si>
  <si>
    <t>S. San Francisco</t>
  </si>
  <si>
    <t>Above Mod</t>
  </si>
  <si>
    <t xml:space="preserve">V. Low </t>
  </si>
  <si>
    <t xml:space="preserve">Low </t>
  </si>
  <si>
    <t>RHNA 6 Total</t>
  </si>
  <si>
    <t>Proposed &amp; Final % Change</t>
  </si>
  <si>
    <t xml:space="preserve">Sources: </t>
  </si>
  <si>
    <t>https://abag.ca.gov/sites/default/files/rhna_methodology_report_2023-2031_finalposting.pdf</t>
  </si>
  <si>
    <t>https://abag.ca.gov/sites/default/files/abag_draft_rhna_methodology_release_december2020.pdf</t>
  </si>
  <si>
    <t>https://abag.ca.gov/sites/default/files/draft_rhna_allocation_presentation_to_exec_bd_jan_21.pdf</t>
  </si>
  <si>
    <t>Note: Final methodology numbers are from January 2021</t>
  </si>
  <si>
    <t>Table 4: Income Category Allocations by Jurisdiction in San Mateo County</t>
  </si>
  <si>
    <t>Proposed Methodology, Oct. 2020</t>
  </si>
  <si>
    <t>Draft Methodology, Dec. 2020</t>
  </si>
  <si>
    <t>Draft Methodology, Jan. 2021</t>
  </si>
  <si>
    <t>Table 1: Percent Increase of Proposed and Draft Blueprint Total Allocations for San Mateo County Jurisdictions</t>
  </si>
  <si>
    <t>Note: Draft methodology numbers are form January 2021</t>
  </si>
  <si>
    <t>RHNA 6 (Draft Jan. 2021 Methodology)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</si>
</sst>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3" fontId="6" fillId="0" borderId="3" xfId="1" applyNumberFormat="1" applyFont="1" applyBorder="1" applyAlignment="1">
      <alignment horizontal="right" vertical="top"/>
    </xf>
    <xf numFmtId="9" fontId="6" fillId="0" borderId="5" xfId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9" fontId="6" fillId="0" borderId="0" xfId="1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164" fontId="6" fillId="0" borderId="0" xfId="1" applyNumberFormat="1" applyFont="1" applyBorder="1" applyAlignment="1">
      <alignment horizontal="center" vertical="top"/>
    </xf>
    <xf numFmtId="3" fontId="3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3" fillId="0" borderId="0" xfId="0" applyFont="1" applyBorder="1"/>
    <xf numFmtId="0" fontId="5" fillId="0" borderId="8" xfId="0" applyFont="1" applyBorder="1"/>
    <xf numFmtId="0" fontId="3" fillId="0" borderId="6" xfId="0" applyFont="1" applyBorder="1"/>
    <xf numFmtId="164" fontId="3" fillId="0" borderId="6" xfId="1" applyNumberFormat="1" applyFont="1" applyBorder="1"/>
    <xf numFmtId="9" fontId="3" fillId="0" borderId="6" xfId="2" applyFont="1" applyBorder="1"/>
    <xf numFmtId="0" fontId="5" fillId="0" borderId="6" xfId="0" applyFont="1" applyBorder="1"/>
    <xf numFmtId="164" fontId="5" fillId="0" borderId="6" xfId="1" applyNumberFormat="1" applyFont="1" applyBorder="1"/>
    <xf numFmtId="9" fontId="5" fillId="0" borderId="6" xfId="2" applyFont="1" applyBorder="1"/>
    <xf numFmtId="0" fontId="5" fillId="0" borderId="0" xfId="0" applyFont="1" applyBorder="1"/>
    <xf numFmtId="9" fontId="3" fillId="0" borderId="7" xfId="2" applyFont="1" applyBorder="1"/>
    <xf numFmtId="164" fontId="3" fillId="0" borderId="0" xfId="1" applyNumberFormat="1" applyFont="1" applyBorder="1"/>
    <xf numFmtId="0" fontId="3" fillId="0" borderId="0" xfId="0" applyFont="1" applyAlignment="1">
      <alignment horizontal="left"/>
    </xf>
    <xf numFmtId="9" fontId="3" fillId="0" borderId="0" xfId="2" applyFont="1" applyAlignment="1">
      <alignment horizontal="center"/>
    </xf>
    <xf numFmtId="164" fontId="3" fillId="0" borderId="0" xfId="1" applyNumberFormat="1" applyFont="1"/>
    <xf numFmtId="9" fontId="3" fillId="0" borderId="0" xfId="2" applyFont="1"/>
    <xf numFmtId="9" fontId="3" fillId="0" borderId="0" xfId="0" applyNumberFormat="1" applyFont="1"/>
    <xf numFmtId="165" fontId="3" fillId="0" borderId="0" xfId="2" applyNumberFormat="1" applyFont="1" applyAlignment="1">
      <alignment horizontal="center"/>
    </xf>
    <xf numFmtId="165" fontId="3" fillId="0" borderId="0" xfId="2" applyNumberFormat="1" applyFont="1"/>
    <xf numFmtId="165" fontId="3" fillId="0" borderId="0" xfId="0" applyNumberFormat="1" applyFont="1"/>
    <xf numFmtId="0" fontId="9" fillId="3" borderId="0" xfId="0" applyFont="1" applyFill="1"/>
    <xf numFmtId="0" fontId="9" fillId="3" borderId="8" xfId="0" applyFont="1" applyFill="1" applyBorder="1"/>
    <xf numFmtId="0" fontId="5" fillId="0" borderId="9" xfId="0" applyFont="1" applyBorder="1"/>
    <xf numFmtId="164" fontId="5" fillId="0" borderId="9" xfId="1" applyNumberFormat="1" applyFont="1" applyBorder="1"/>
    <xf numFmtId="164" fontId="5" fillId="0" borderId="11" xfId="1" applyNumberFormat="1" applyFont="1" applyBorder="1"/>
    <xf numFmtId="164" fontId="5" fillId="0" borderId="10" xfId="1" applyNumberFormat="1" applyFont="1" applyBorder="1"/>
    <xf numFmtId="0" fontId="9" fillId="3" borderId="8" xfId="0" applyFont="1" applyFill="1" applyBorder="1" applyAlignment="1">
      <alignment horizontal="center"/>
    </xf>
    <xf numFmtId="0" fontId="3" fillId="2" borderId="0" xfId="0" applyFont="1" applyFill="1"/>
    <xf numFmtId="0" fontId="8" fillId="3" borderId="6" xfId="0" applyFont="1" applyFill="1" applyBorder="1" applyAlignment="1">
      <alignment wrapText="1"/>
    </xf>
    <xf numFmtId="9" fontId="3" fillId="2" borderId="0" xfId="2" applyFont="1" applyFill="1"/>
    <xf numFmtId="0" fontId="10" fillId="2" borderId="0" xfId="0" applyFont="1" applyFill="1"/>
    <xf numFmtId="164" fontId="5" fillId="0" borderId="0" xfId="1" applyNumberFormat="1" applyFont="1" applyBorder="1"/>
    <xf numFmtId="9" fontId="5" fillId="0" borderId="0" xfId="2" applyFont="1" applyBorder="1"/>
    <xf numFmtId="0" fontId="11" fillId="2" borderId="2" xfId="0" applyFont="1" applyFill="1" applyBorder="1" applyAlignment="1">
      <alignment horizontal="left" vertical="top"/>
    </xf>
    <xf numFmtId="0" fontId="8" fillId="3" borderId="6" xfId="0" applyFont="1" applyFill="1" applyBorder="1" applyAlignment="1">
      <alignment horizontal="center" wrapText="1"/>
    </xf>
    <xf numFmtId="0" fontId="12" fillId="0" borderId="0" xfId="0" applyFont="1"/>
    <xf numFmtId="0" fontId="14" fillId="0" borderId="0" xfId="3" applyFont="1" applyFill="1"/>
    <xf numFmtId="0" fontId="14" fillId="0" borderId="0" xfId="3" applyFont="1" applyFill="1" applyBorder="1"/>
    <xf numFmtId="0" fontId="0" fillId="0" borderId="0" xfId="0" applyBorder="1"/>
    <xf numFmtId="9" fontId="0" fillId="0" borderId="0" xfId="2" applyFont="1" applyFill="1" applyBorder="1"/>
    <xf numFmtId="0" fontId="2" fillId="0" borderId="0" xfId="0" applyFont="1"/>
    <xf numFmtId="164" fontId="8" fillId="3" borderId="6" xfId="1" applyNumberFormat="1" applyFont="1" applyFill="1" applyBorder="1"/>
    <xf numFmtId="164" fontId="8" fillId="3" borderId="6" xfId="1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9" fillId="3" borderId="0" xfId="0" applyFont="1" applyFill="1" applyAlignment="1">
      <alignment horizontal="center"/>
    </xf>
    <xf numFmtId="0" fontId="5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3" formatCode="0%"/>
      <alignment horizontal="center" vertical="top" textRotation="0" wrapText="0" indent="0" justifyLastLine="0" shrinkToFit="0" readingOrder="0"/>
      <border diagonalUp="0" diagonalDown="0" outline="0">
        <left style="hair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top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 style="hair">
          <color auto="1"/>
        </right>
        <top/>
        <bottom/>
      </border>
    </dxf>
    <dxf>
      <border outline="0">
        <right style="hair">
          <color auto="1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4:D27" totalsRowShown="0" headerRowDxfId="6" dataDxfId="5" tableBorderDxfId="4">
  <autoFilter ref="A4:D27" xr:uid="{00000000-0009-0000-0100-000002000000}"/>
  <tableColumns count="4">
    <tableColumn id="1" xr3:uid="{00000000-0010-0000-0000-000001000000}" name="Jurisdiction" dataDxfId="3"/>
    <tableColumn id="2" xr3:uid="{00000000-0010-0000-0000-000002000000}" name="RHNA 5" dataDxfId="2" dataCellStyle="Comma"/>
    <tableColumn id="3" xr3:uid="{00000000-0010-0000-0000-000003000000}" name="RHNA 6 (Draft Jan. 2021 Methodology)" dataDxfId="1"/>
    <tableColumn id="4" xr3:uid="{00000000-0010-0000-0000-000004000000}" name="% Increase" dataDxfId="0" dataCellStyle="Comma">
      <calculatedColumnFormula>SUM(C5-B5)/B5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bag.ca.gov/sites/default/files/abag_draft_rhna_methodology_release_december2020.pdf" TargetMode="External"/><Relationship Id="rId1" Type="http://schemas.openxmlformats.org/officeDocument/2006/relationships/hyperlink" Target="https://abag.ca.gov/sites/default/files/rhna_methodology_report_2023-2031_finalposting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opLeftCell="A13" workbookViewId="0">
      <selection activeCell="H6" sqref="H6"/>
    </sheetView>
  </sheetViews>
  <sheetFormatPr defaultColWidth="8.6640625" defaultRowHeight="14.5" x14ac:dyDescent="0.35"/>
  <cols>
    <col min="1" max="1" width="16.9140625" style="41" customWidth="1"/>
    <col min="2" max="2" width="12.6640625" style="41" customWidth="1"/>
    <col min="3" max="3" width="12.58203125" style="41" customWidth="1"/>
    <col min="4" max="4" width="11.58203125" style="41" customWidth="1"/>
    <col min="5" max="5" width="12.83203125" style="41" customWidth="1"/>
    <col min="6" max="16384" width="8.6640625" style="41"/>
  </cols>
  <sheetData>
    <row r="1" spans="1:7" x14ac:dyDescent="0.35">
      <c r="A1" s="9"/>
      <c r="B1" s="9"/>
      <c r="C1" s="9"/>
      <c r="D1" s="9"/>
      <c r="E1" s="9"/>
    </row>
    <row r="2" spans="1:7" ht="29.4" customHeight="1" x14ac:dyDescent="0.35">
      <c r="A2" s="60" t="s">
        <v>63</v>
      </c>
      <c r="B2" s="57"/>
      <c r="C2" s="57"/>
      <c r="D2" s="57"/>
      <c r="E2" s="57"/>
    </row>
    <row r="3" spans="1:7" ht="43.5" x14ac:dyDescent="0.35">
      <c r="A3" s="42" t="s">
        <v>0</v>
      </c>
      <c r="B3" s="48" t="s">
        <v>60</v>
      </c>
      <c r="C3" s="48" t="s">
        <v>61</v>
      </c>
      <c r="D3" s="48" t="s">
        <v>62</v>
      </c>
      <c r="E3" s="48" t="s">
        <v>53</v>
      </c>
    </row>
    <row r="4" spans="1:7" x14ac:dyDescent="0.35">
      <c r="A4" s="17" t="s">
        <v>2</v>
      </c>
      <c r="B4" s="18">
        <v>298</v>
      </c>
      <c r="C4" s="18">
        <v>328</v>
      </c>
      <c r="D4" s="18">
        <v>348</v>
      </c>
      <c r="E4" s="19">
        <f>(D4-B4)/B4</f>
        <v>0.16778523489932887</v>
      </c>
      <c r="G4" s="43"/>
    </row>
    <row r="5" spans="1:7" x14ac:dyDescent="0.35">
      <c r="A5" s="17" t="s">
        <v>3</v>
      </c>
      <c r="B5" s="18">
        <v>1775</v>
      </c>
      <c r="C5" s="18">
        <v>1785</v>
      </c>
      <c r="D5" s="18">
        <v>1785</v>
      </c>
      <c r="E5" s="19">
        <f t="shared" ref="E5:E25" si="0">(D5-B5)/B5</f>
        <v>5.6338028169014088E-3</v>
      </c>
    </row>
    <row r="6" spans="1:7" x14ac:dyDescent="0.35">
      <c r="A6" s="17" t="s">
        <v>4</v>
      </c>
      <c r="B6" s="18">
        <v>2819</v>
      </c>
      <c r="C6" s="18">
        <v>1599</v>
      </c>
      <c r="D6" s="18">
        <v>1588</v>
      </c>
      <c r="E6" s="19">
        <f t="shared" si="0"/>
        <v>-0.43667967364313587</v>
      </c>
    </row>
    <row r="7" spans="1:7" x14ac:dyDescent="0.35">
      <c r="A7" s="17" t="s">
        <v>5</v>
      </c>
      <c r="B7" s="18">
        <v>3449</v>
      </c>
      <c r="C7" s="18">
        <v>3289</v>
      </c>
      <c r="D7" s="18">
        <v>3257</v>
      </c>
      <c r="E7" s="19">
        <f t="shared" si="0"/>
        <v>-5.5668309654972457E-2</v>
      </c>
    </row>
    <row r="8" spans="1:7" x14ac:dyDescent="0.35">
      <c r="A8" s="17" t="s">
        <v>6</v>
      </c>
      <c r="B8" s="18">
        <v>183</v>
      </c>
      <c r="C8" s="18">
        <v>204</v>
      </c>
      <c r="D8" s="18">
        <v>202</v>
      </c>
      <c r="E8" s="19">
        <f t="shared" si="0"/>
        <v>0.10382513661202186</v>
      </c>
    </row>
    <row r="9" spans="1:7" x14ac:dyDescent="0.35">
      <c r="A9" s="17" t="s">
        <v>7</v>
      </c>
      <c r="B9" s="18">
        <v>4827</v>
      </c>
      <c r="C9" s="18">
        <v>4370</v>
      </c>
      <c r="D9" s="18">
        <v>4838</v>
      </c>
      <c r="E9" s="19">
        <f t="shared" si="0"/>
        <v>2.2788481458462812E-3</v>
      </c>
    </row>
    <row r="10" spans="1:7" x14ac:dyDescent="0.35">
      <c r="A10" s="17" t="s">
        <v>8</v>
      </c>
      <c r="B10" s="18">
        <v>889</v>
      </c>
      <c r="C10" s="18">
        <v>835</v>
      </c>
      <c r="D10" s="18">
        <v>829</v>
      </c>
      <c r="E10" s="19">
        <f t="shared" si="0"/>
        <v>-6.7491563554555684E-2</v>
      </c>
    </row>
    <row r="11" spans="1:7" x14ac:dyDescent="0.35">
      <c r="A11" s="17" t="s">
        <v>9</v>
      </c>
      <c r="B11" s="18">
        <v>2028</v>
      </c>
      <c r="C11" s="18">
        <v>1896</v>
      </c>
      <c r="D11" s="18">
        <v>1896</v>
      </c>
      <c r="E11" s="19">
        <f t="shared" si="0"/>
        <v>-6.5088757396449703E-2</v>
      </c>
    </row>
    <row r="12" spans="1:7" x14ac:dyDescent="0.35">
      <c r="A12" s="17" t="s">
        <v>10</v>
      </c>
      <c r="B12" s="18">
        <v>342</v>
      </c>
      <c r="C12" s="18">
        <v>342</v>
      </c>
      <c r="D12" s="18">
        <v>480</v>
      </c>
      <c r="E12" s="19">
        <f t="shared" si="0"/>
        <v>0.40350877192982454</v>
      </c>
    </row>
    <row r="13" spans="1:7" x14ac:dyDescent="0.35">
      <c r="A13" s="17" t="s">
        <v>11</v>
      </c>
      <c r="B13" s="18">
        <v>606</v>
      </c>
      <c r="C13" s="18">
        <v>551</v>
      </c>
      <c r="D13" s="18">
        <v>554</v>
      </c>
      <c r="E13" s="19">
        <f t="shared" si="0"/>
        <v>-8.5808580858085806E-2</v>
      </c>
    </row>
    <row r="14" spans="1:7" x14ac:dyDescent="0.35">
      <c r="A14" s="17" t="s">
        <v>12</v>
      </c>
      <c r="B14" s="18">
        <v>3075</v>
      </c>
      <c r="C14" s="18">
        <v>2946</v>
      </c>
      <c r="D14" s="18">
        <v>2946</v>
      </c>
      <c r="E14" s="19">
        <f t="shared" si="0"/>
        <v>-4.1951219512195125E-2</v>
      </c>
    </row>
    <row r="15" spans="1:7" x14ac:dyDescent="0.35">
      <c r="A15" s="17" t="s">
        <v>13</v>
      </c>
      <c r="B15" s="18">
        <v>2359</v>
      </c>
      <c r="C15" s="18">
        <v>2199</v>
      </c>
      <c r="D15" s="18">
        <v>2199</v>
      </c>
      <c r="E15" s="19">
        <f t="shared" si="0"/>
        <v>-6.7825349724459513E-2</v>
      </c>
    </row>
    <row r="16" spans="1:7" x14ac:dyDescent="0.35">
      <c r="A16" s="17" t="s">
        <v>14</v>
      </c>
      <c r="B16" s="18">
        <v>1933</v>
      </c>
      <c r="C16" s="18">
        <v>1912</v>
      </c>
      <c r="D16" s="18">
        <v>1892</v>
      </c>
      <c r="E16" s="19">
        <f t="shared" si="0"/>
        <v>-2.1210553543714435E-2</v>
      </c>
    </row>
    <row r="17" spans="1:5" x14ac:dyDescent="0.35">
      <c r="A17" s="17" t="s">
        <v>15</v>
      </c>
      <c r="B17" s="18">
        <v>251</v>
      </c>
      <c r="C17" s="18">
        <v>248</v>
      </c>
      <c r="D17" s="18">
        <v>253</v>
      </c>
      <c r="E17" s="19">
        <f t="shared" si="0"/>
        <v>7.9681274900398405E-3</v>
      </c>
    </row>
    <row r="18" spans="1:5" x14ac:dyDescent="0.35">
      <c r="A18" s="17" t="s">
        <v>16</v>
      </c>
      <c r="B18" s="18">
        <v>5199</v>
      </c>
      <c r="C18" s="18">
        <v>4629</v>
      </c>
      <c r="D18" s="18">
        <v>4588</v>
      </c>
      <c r="E18" s="19">
        <f t="shared" si="0"/>
        <v>-0.11752260050009618</v>
      </c>
    </row>
    <row r="19" spans="1:5" x14ac:dyDescent="0.35">
      <c r="A19" s="17" t="s">
        <v>17</v>
      </c>
      <c r="B19" s="18">
        <v>2130</v>
      </c>
      <c r="C19" s="18">
        <v>3192</v>
      </c>
      <c r="D19" s="18">
        <v>3165</v>
      </c>
      <c r="E19" s="19">
        <f>(D19-B19)/B19</f>
        <v>0.4859154929577465</v>
      </c>
    </row>
    <row r="20" spans="1:5" x14ac:dyDescent="0.35">
      <c r="A20" s="17" t="s">
        <v>18</v>
      </c>
      <c r="B20" s="18">
        <v>2393</v>
      </c>
      <c r="C20" s="18">
        <v>2735</v>
      </c>
      <c r="D20" s="18">
        <v>2735</v>
      </c>
      <c r="E20" s="19">
        <f t="shared" si="0"/>
        <v>0.14291684078562475</v>
      </c>
    </row>
    <row r="21" spans="1:5" x14ac:dyDescent="0.35">
      <c r="A21" s="17" t="s">
        <v>19</v>
      </c>
      <c r="B21" s="18">
        <v>6697</v>
      </c>
      <c r="C21" s="18">
        <v>7081</v>
      </c>
      <c r="D21" s="18">
        <v>7015</v>
      </c>
      <c r="E21" s="19">
        <f t="shared" si="0"/>
        <v>4.7483948036434222E-2</v>
      </c>
    </row>
    <row r="22" spans="1:5" x14ac:dyDescent="0.35">
      <c r="A22" s="17" t="s">
        <v>46</v>
      </c>
      <c r="B22" s="18">
        <v>3978</v>
      </c>
      <c r="C22" s="18">
        <v>3989</v>
      </c>
      <c r="D22" s="18">
        <v>3957</v>
      </c>
      <c r="E22" s="19">
        <f t="shared" si="0"/>
        <v>-5.279034690799397E-3</v>
      </c>
    </row>
    <row r="23" spans="1:5" x14ac:dyDescent="0.35">
      <c r="A23" s="17" t="s">
        <v>47</v>
      </c>
      <c r="B23" s="18">
        <v>2933</v>
      </c>
      <c r="C23" s="18">
        <v>2633</v>
      </c>
      <c r="D23" s="18">
        <v>2833</v>
      </c>
      <c r="E23" s="19">
        <f t="shared" si="0"/>
        <v>-3.4094783498124788E-2</v>
      </c>
    </row>
    <row r="24" spans="1:5" x14ac:dyDescent="0.35">
      <c r="A24" s="17" t="s">
        <v>21</v>
      </c>
      <c r="B24" s="18">
        <v>326</v>
      </c>
      <c r="C24" s="18">
        <v>328</v>
      </c>
      <c r="D24" s="18">
        <v>328</v>
      </c>
      <c r="E24" s="19">
        <f t="shared" si="0"/>
        <v>6.1349693251533744E-3</v>
      </c>
    </row>
    <row r="25" spans="1:5" x14ac:dyDescent="0.35">
      <c r="A25" s="20" t="s">
        <v>22</v>
      </c>
      <c r="B25" s="21">
        <f>SUM(B4:B24)</f>
        <v>48490</v>
      </c>
      <c r="C25" s="21">
        <v>47321</v>
      </c>
      <c r="D25" s="21">
        <v>47688</v>
      </c>
      <c r="E25" s="22">
        <f t="shared" si="0"/>
        <v>-1.6539492678902867E-2</v>
      </c>
    </row>
    <row r="26" spans="1:5" x14ac:dyDescent="0.35">
      <c r="A26" s="44"/>
    </row>
    <row r="27" spans="1:5" x14ac:dyDescent="0.35">
      <c r="A27" s="49" t="s">
        <v>54</v>
      </c>
    </row>
    <row r="28" spans="1:5" x14ac:dyDescent="0.35">
      <c r="A28" s="50" t="s">
        <v>55</v>
      </c>
    </row>
    <row r="29" spans="1:5" x14ac:dyDescent="0.35">
      <c r="A29" s="51" t="s">
        <v>56</v>
      </c>
    </row>
    <row r="30" spans="1:5" x14ac:dyDescent="0.35">
      <c r="A30" s="41" t="s">
        <v>57</v>
      </c>
    </row>
    <row r="33" spans="1:8" customFormat="1" ht="15.5" x14ac:dyDescent="0.35">
      <c r="A33" s="52"/>
      <c r="B33" s="52"/>
      <c r="C33" s="52"/>
      <c r="D33" s="52"/>
      <c r="E33" s="53"/>
      <c r="F33" s="52"/>
      <c r="G33" s="52"/>
      <c r="H33" s="52"/>
    </row>
    <row r="34" spans="1:8" ht="15.5" x14ac:dyDescent="0.35">
      <c r="A34"/>
    </row>
  </sheetData>
  <mergeCells count="1">
    <mergeCell ref="A2:E2"/>
  </mergeCells>
  <hyperlinks>
    <hyperlink ref="A28" r:id="rId1" xr:uid="{52656D51-2650-4999-AC2F-705C8E7560FF}"/>
    <hyperlink ref="A29" r:id="rId2" xr:uid="{DC104E2C-15FD-4B9C-A325-44FB536994FE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9"/>
  <sheetViews>
    <sheetView tabSelected="1" zoomScaleNormal="100" workbookViewId="0">
      <selection activeCell="G9" sqref="G9"/>
    </sheetView>
  </sheetViews>
  <sheetFormatPr defaultColWidth="11.1640625" defaultRowHeight="14.5" x14ac:dyDescent="0.35"/>
  <cols>
    <col min="1" max="1" width="15.9140625" style="9" customWidth="1"/>
    <col min="2" max="2" width="10.08203125" style="9" customWidth="1"/>
    <col min="3" max="3" width="11.83203125" style="9" customWidth="1"/>
    <col min="4" max="4" width="10.75" style="9" customWidth="1"/>
    <col min="5" max="5" width="8.33203125" style="9" customWidth="1"/>
    <col min="6" max="6" width="10.5" style="9" bestFit="1" customWidth="1"/>
    <col min="7" max="7" width="9.1640625" style="9" customWidth="1"/>
    <col min="8" max="8" width="8.33203125" style="9" customWidth="1"/>
    <col min="9" max="9" width="10" style="9" customWidth="1"/>
    <col min="10" max="10" width="8.83203125" style="9" customWidth="1"/>
    <col min="11" max="11" width="11.08203125" style="9" customWidth="1"/>
    <col min="12" max="16384" width="11.1640625" style="9"/>
  </cols>
  <sheetData>
    <row r="1" spans="1:5" x14ac:dyDescent="0.35">
      <c r="A1" s="15"/>
    </row>
    <row r="2" spans="1:5" x14ac:dyDescent="0.35">
      <c r="A2" s="16" t="s">
        <v>36</v>
      </c>
    </row>
    <row r="3" spans="1:5" ht="6.65" customHeight="1" x14ac:dyDescent="0.35"/>
    <row r="4" spans="1:5" ht="43.5" x14ac:dyDescent="0.35">
      <c r="A4" s="11" t="s">
        <v>0</v>
      </c>
      <c r="B4" s="12" t="s">
        <v>1</v>
      </c>
      <c r="C4" s="13" t="s">
        <v>65</v>
      </c>
      <c r="D4" s="14" t="s">
        <v>33</v>
      </c>
    </row>
    <row r="5" spans="1:5" x14ac:dyDescent="0.35">
      <c r="A5" s="17" t="s">
        <v>2</v>
      </c>
      <c r="B5" s="18">
        <v>93</v>
      </c>
      <c r="C5" s="18">
        <v>348</v>
      </c>
      <c r="D5" s="19">
        <f>SUM(C5-B5)/B5</f>
        <v>2.7419354838709675</v>
      </c>
      <c r="E5" s="10"/>
    </row>
    <row r="6" spans="1:5" x14ac:dyDescent="0.35">
      <c r="A6" s="17" t="s">
        <v>3</v>
      </c>
      <c r="B6" s="18">
        <v>468</v>
      </c>
      <c r="C6" s="18">
        <v>1785</v>
      </c>
      <c r="D6" s="19">
        <f t="shared" ref="D6:D26" si="0">SUM(C6-B6)/B6</f>
        <v>2.8141025641025643</v>
      </c>
      <c r="E6" s="10"/>
    </row>
    <row r="7" spans="1:5" x14ac:dyDescent="0.35">
      <c r="A7" s="17" t="s">
        <v>4</v>
      </c>
      <c r="B7" s="18">
        <v>83</v>
      </c>
      <c r="C7" s="18">
        <v>1588</v>
      </c>
      <c r="D7" s="19">
        <f t="shared" si="0"/>
        <v>18.132530120481928</v>
      </c>
      <c r="E7" s="10"/>
    </row>
    <row r="8" spans="1:5" x14ac:dyDescent="0.35">
      <c r="A8" s="17" t="s">
        <v>5</v>
      </c>
      <c r="B8" s="18">
        <v>863</v>
      </c>
      <c r="C8" s="18">
        <v>3257</v>
      </c>
      <c r="D8" s="19">
        <f t="shared" si="0"/>
        <v>2.7740440324449596</v>
      </c>
      <c r="E8" s="10"/>
    </row>
    <row r="9" spans="1:5" x14ac:dyDescent="0.35">
      <c r="A9" s="17" t="s">
        <v>6</v>
      </c>
      <c r="B9" s="18">
        <v>59</v>
      </c>
      <c r="C9" s="18">
        <v>202</v>
      </c>
      <c r="D9" s="19">
        <f t="shared" si="0"/>
        <v>2.4237288135593222</v>
      </c>
      <c r="E9" s="10"/>
    </row>
    <row r="10" spans="1:5" x14ac:dyDescent="0.35">
      <c r="A10" s="17" t="s">
        <v>7</v>
      </c>
      <c r="B10" s="18">
        <v>1350</v>
      </c>
      <c r="C10" s="18">
        <v>4838</v>
      </c>
      <c r="D10" s="19">
        <f t="shared" si="0"/>
        <v>2.5837037037037036</v>
      </c>
      <c r="E10" s="10"/>
    </row>
    <row r="11" spans="1:5" x14ac:dyDescent="0.35">
      <c r="A11" s="17" t="s">
        <v>8</v>
      </c>
      <c r="B11" s="18">
        <v>467</v>
      </c>
      <c r="C11" s="18">
        <v>829</v>
      </c>
      <c r="D11" s="19">
        <f t="shared" si="0"/>
        <v>0.77516059957173444</v>
      </c>
      <c r="E11" s="10"/>
    </row>
    <row r="12" spans="1:5" x14ac:dyDescent="0.35">
      <c r="A12" s="17" t="s">
        <v>9</v>
      </c>
      <c r="B12" s="18">
        <v>430</v>
      </c>
      <c r="C12" s="18">
        <v>1896</v>
      </c>
      <c r="D12" s="19">
        <f t="shared" si="0"/>
        <v>3.4093023255813955</v>
      </c>
      <c r="E12" s="10"/>
    </row>
    <row r="13" spans="1:5" x14ac:dyDescent="0.35">
      <c r="A13" s="17" t="s">
        <v>10</v>
      </c>
      <c r="B13" s="18">
        <v>240</v>
      </c>
      <c r="C13" s="18">
        <v>480</v>
      </c>
      <c r="D13" s="19">
        <f t="shared" si="0"/>
        <v>1</v>
      </c>
      <c r="E13" s="10"/>
    </row>
    <row r="14" spans="1:5" x14ac:dyDescent="0.35">
      <c r="A14" s="17" t="s">
        <v>11</v>
      </c>
      <c r="B14" s="18">
        <v>91</v>
      </c>
      <c r="C14" s="18">
        <v>554</v>
      </c>
      <c r="D14" s="19">
        <f t="shared" si="0"/>
        <v>5.0879120879120876</v>
      </c>
      <c r="E14" s="10"/>
    </row>
    <row r="15" spans="1:5" x14ac:dyDescent="0.35">
      <c r="A15" s="17" t="s">
        <v>12</v>
      </c>
      <c r="B15" s="18">
        <v>655</v>
      </c>
      <c r="C15" s="18">
        <v>2946</v>
      </c>
      <c r="D15" s="19">
        <f t="shared" si="0"/>
        <v>3.497709923664122</v>
      </c>
      <c r="E15" s="10"/>
    </row>
    <row r="16" spans="1:5" x14ac:dyDescent="0.35">
      <c r="A16" s="17" t="s">
        <v>13</v>
      </c>
      <c r="B16" s="18">
        <v>663</v>
      </c>
      <c r="C16" s="18">
        <v>2199</v>
      </c>
      <c r="D16" s="19">
        <f t="shared" si="0"/>
        <v>2.316742081447964</v>
      </c>
      <c r="E16" s="10"/>
    </row>
    <row r="17" spans="1:5" x14ac:dyDescent="0.35">
      <c r="A17" s="17" t="s">
        <v>14</v>
      </c>
      <c r="B17" s="18">
        <v>413</v>
      </c>
      <c r="C17" s="18">
        <v>1892</v>
      </c>
      <c r="D17" s="19">
        <f t="shared" si="0"/>
        <v>3.5811138014527844</v>
      </c>
      <c r="E17" s="10"/>
    </row>
    <row r="18" spans="1:5" x14ac:dyDescent="0.35">
      <c r="A18" s="17" t="s">
        <v>15</v>
      </c>
      <c r="B18" s="18">
        <v>64</v>
      </c>
      <c r="C18" s="18">
        <v>253</v>
      </c>
      <c r="D18" s="19">
        <f t="shared" si="0"/>
        <v>2.953125</v>
      </c>
      <c r="E18" s="10"/>
    </row>
    <row r="19" spans="1:5" x14ac:dyDescent="0.35">
      <c r="A19" s="17" t="s">
        <v>16</v>
      </c>
      <c r="B19" s="18">
        <v>2789</v>
      </c>
      <c r="C19" s="18">
        <v>4588</v>
      </c>
      <c r="D19" s="19">
        <f t="shared" si="0"/>
        <v>0.64503406238795269</v>
      </c>
      <c r="E19" s="10"/>
    </row>
    <row r="20" spans="1:5" x14ac:dyDescent="0.35">
      <c r="A20" s="17" t="s">
        <v>17</v>
      </c>
      <c r="B20" s="18">
        <v>1155</v>
      </c>
      <c r="C20" s="18">
        <v>3165</v>
      </c>
      <c r="D20" s="19">
        <f t="shared" si="0"/>
        <v>1.7402597402597402</v>
      </c>
      <c r="E20" s="10"/>
    </row>
    <row r="21" spans="1:5" x14ac:dyDescent="0.35">
      <c r="A21" s="17" t="s">
        <v>18</v>
      </c>
      <c r="B21" s="18">
        <v>596</v>
      </c>
      <c r="C21" s="18">
        <v>2735</v>
      </c>
      <c r="D21" s="19">
        <f t="shared" si="0"/>
        <v>3.5889261744966441</v>
      </c>
      <c r="E21" s="10"/>
    </row>
    <row r="22" spans="1:5" x14ac:dyDescent="0.35">
      <c r="A22" s="17" t="s">
        <v>19</v>
      </c>
      <c r="B22" s="18">
        <v>3100</v>
      </c>
      <c r="C22" s="18">
        <v>7015</v>
      </c>
      <c r="D22" s="19">
        <f t="shared" si="0"/>
        <v>1.2629032258064516</v>
      </c>
      <c r="E22" s="10"/>
    </row>
    <row r="23" spans="1:5" x14ac:dyDescent="0.35">
      <c r="A23" s="17" t="s">
        <v>48</v>
      </c>
      <c r="B23" s="18">
        <v>1864</v>
      </c>
      <c r="C23" s="18">
        <v>3957</v>
      </c>
      <c r="D23" s="19">
        <f t="shared" si="0"/>
        <v>1.122854077253219</v>
      </c>
      <c r="E23" s="10"/>
    </row>
    <row r="24" spans="1:5" x14ac:dyDescent="0.35">
      <c r="A24" s="17" t="s">
        <v>47</v>
      </c>
      <c r="B24" s="18">
        <v>913</v>
      </c>
      <c r="C24" s="18">
        <v>2833</v>
      </c>
      <c r="D24" s="19">
        <f t="shared" si="0"/>
        <v>2.1029572836801753</v>
      </c>
      <c r="E24" s="10"/>
    </row>
    <row r="25" spans="1:5" x14ac:dyDescent="0.35">
      <c r="A25" s="17" t="s">
        <v>21</v>
      </c>
      <c r="B25" s="18">
        <v>62</v>
      </c>
      <c r="C25" s="18">
        <v>328</v>
      </c>
      <c r="D25" s="19">
        <f t="shared" si="0"/>
        <v>4.290322580645161</v>
      </c>
      <c r="E25" s="10"/>
    </row>
    <row r="26" spans="1:5" x14ac:dyDescent="0.35">
      <c r="A26" s="20" t="s">
        <v>22</v>
      </c>
      <c r="B26" s="21">
        <f>SUM(B5:B25)</f>
        <v>16418</v>
      </c>
      <c r="C26" s="21">
        <v>47688</v>
      </c>
      <c r="D26" s="22">
        <f t="shared" si="0"/>
        <v>1.9046168839079061</v>
      </c>
      <c r="E26" s="10"/>
    </row>
    <row r="27" spans="1:5" x14ac:dyDescent="0.35">
      <c r="A27" s="47" t="s">
        <v>58</v>
      </c>
      <c r="B27" s="2"/>
      <c r="C27" s="8"/>
      <c r="D27" s="3"/>
      <c r="E27" s="10"/>
    </row>
    <row r="28" spans="1:5" x14ac:dyDescent="0.35">
      <c r="B28" s="10"/>
      <c r="D28" s="10"/>
      <c r="E28" s="10"/>
    </row>
    <row r="29" spans="1:5" ht="36" customHeight="1" x14ac:dyDescent="0.35">
      <c r="A29" s="59" t="s">
        <v>35</v>
      </c>
      <c r="B29" s="59"/>
      <c r="C29" s="59"/>
      <c r="D29" s="59"/>
      <c r="E29" s="10"/>
    </row>
    <row r="30" spans="1:5" ht="8.4" customHeight="1" x14ac:dyDescent="0.35">
      <c r="A30" s="23"/>
      <c r="B30" s="10"/>
      <c r="D30" s="10"/>
      <c r="E30" s="10"/>
    </row>
    <row r="31" spans="1:5" ht="43.5" x14ac:dyDescent="0.35">
      <c r="A31" s="11" t="s">
        <v>23</v>
      </c>
      <c r="B31" s="12" t="s">
        <v>1</v>
      </c>
      <c r="C31" s="13" t="s">
        <v>65</v>
      </c>
      <c r="D31" s="12" t="s">
        <v>33</v>
      </c>
      <c r="E31" s="10"/>
    </row>
    <row r="32" spans="1:5" x14ac:dyDescent="0.35">
      <c r="A32" s="17" t="s">
        <v>43</v>
      </c>
      <c r="B32" s="18">
        <v>4595</v>
      </c>
      <c r="C32" s="18">
        <v>12196</v>
      </c>
      <c r="D32" s="24">
        <f>SUM(C32-B32)/B32</f>
        <v>1.6541893362350382</v>
      </c>
      <c r="E32" s="6"/>
    </row>
    <row r="33" spans="1:11" x14ac:dyDescent="0.35">
      <c r="A33" s="17" t="s">
        <v>42</v>
      </c>
      <c r="B33" s="18">
        <v>2507</v>
      </c>
      <c r="C33" s="18">
        <v>7024</v>
      </c>
      <c r="D33" s="24">
        <f t="shared" ref="D33:D36" si="1">SUM(C33-B33)/B33</f>
        <v>1.8017550857598723</v>
      </c>
      <c r="E33" s="10"/>
    </row>
    <row r="34" spans="1:11" x14ac:dyDescent="0.35">
      <c r="A34" s="17" t="s">
        <v>44</v>
      </c>
      <c r="B34" s="18">
        <v>2830</v>
      </c>
      <c r="C34" s="18">
        <v>7937</v>
      </c>
      <c r="D34" s="24">
        <f t="shared" si="1"/>
        <v>1.8045936395759716</v>
      </c>
      <c r="E34" s="10"/>
    </row>
    <row r="35" spans="1:11" x14ac:dyDescent="0.35">
      <c r="A35" s="17" t="s">
        <v>45</v>
      </c>
      <c r="B35" s="18">
        <v>6486</v>
      </c>
      <c r="C35" s="18">
        <v>20531</v>
      </c>
      <c r="D35" s="24">
        <f t="shared" si="1"/>
        <v>2.1654332408263954</v>
      </c>
      <c r="E35" s="10"/>
    </row>
    <row r="36" spans="1:11" x14ac:dyDescent="0.35">
      <c r="A36" s="20" t="s">
        <v>24</v>
      </c>
      <c r="B36" s="21">
        <f>SUM(B32:B35)</f>
        <v>16418</v>
      </c>
      <c r="C36" s="21">
        <f>SUM(C32:C35)</f>
        <v>47688</v>
      </c>
      <c r="D36" s="22">
        <f t="shared" si="1"/>
        <v>1.9046168839079061</v>
      </c>
      <c r="E36" s="10"/>
    </row>
    <row r="37" spans="1:11" x14ac:dyDescent="0.35">
      <c r="A37" s="44" t="s">
        <v>58</v>
      </c>
      <c r="B37" s="45"/>
      <c r="C37" s="45"/>
      <c r="D37" s="46"/>
      <c r="E37" s="10"/>
    </row>
    <row r="38" spans="1:11" x14ac:dyDescent="0.35">
      <c r="B38" s="10"/>
      <c r="D38" s="10"/>
      <c r="E38" s="10"/>
    </row>
    <row r="39" spans="1:11" x14ac:dyDescent="0.35">
      <c r="A39" s="25" t="s">
        <v>34</v>
      </c>
      <c r="B39" s="25"/>
      <c r="C39" s="25"/>
      <c r="D39" s="25"/>
      <c r="E39" s="10"/>
    </row>
    <row r="40" spans="1:11" ht="8.4" customHeight="1" x14ac:dyDescent="0.35">
      <c r="H40" s="10"/>
      <c r="I40" s="9" t="s">
        <v>37</v>
      </c>
      <c r="J40" s="9" t="s">
        <v>38</v>
      </c>
      <c r="K40" s="9" t="s">
        <v>40</v>
      </c>
    </row>
    <row r="41" spans="1:11" ht="58" x14ac:dyDescent="0.35">
      <c r="A41" s="55" t="s">
        <v>0</v>
      </c>
      <c r="B41" s="55" t="s">
        <v>1</v>
      </c>
      <c r="C41" s="56" t="s">
        <v>65</v>
      </c>
      <c r="D41" s="55" t="s">
        <v>33</v>
      </c>
      <c r="H41" s="26" t="s">
        <v>39</v>
      </c>
    </row>
    <row r="42" spans="1:11" x14ac:dyDescent="0.35">
      <c r="A42" s="18" t="s">
        <v>25</v>
      </c>
      <c r="B42" s="18">
        <v>44036</v>
      </c>
      <c r="C42" s="18">
        <v>88999</v>
      </c>
      <c r="D42" s="19">
        <f>SUM(C42-B42)/B42</f>
        <v>1.0210509583068399</v>
      </c>
      <c r="H42" s="27">
        <f>C42/C$51</f>
        <v>0.20173128184670064</v>
      </c>
      <c r="I42" s="28">
        <v>1671000</v>
      </c>
      <c r="J42" s="29">
        <f t="shared" ref="J42:J51" si="2">I42/I$51</f>
        <v>0.20561626492332949</v>
      </c>
      <c r="K42" s="30">
        <f t="shared" ref="K42:K50" si="3">H42-J42</f>
        <v>-3.8849830766288507E-3</v>
      </c>
    </row>
    <row r="43" spans="1:11" x14ac:dyDescent="0.35">
      <c r="A43" s="18" t="s">
        <v>26</v>
      </c>
      <c r="B43" s="18">
        <v>20630</v>
      </c>
      <c r="C43" s="18">
        <v>49041</v>
      </c>
      <c r="D43" s="19">
        <f t="shared" ref="D43:D51" si="4">SUM(C43-B43)/B43</f>
        <v>1.377169171110034</v>
      </c>
      <c r="H43" s="27">
        <f t="shared" ref="H43:H51" si="5">C43/C$51</f>
        <v>0.11115971857036648</v>
      </c>
      <c r="I43" s="28">
        <v>1540000</v>
      </c>
      <c r="J43" s="29">
        <f t="shared" si="2"/>
        <v>0.18949673727224861</v>
      </c>
      <c r="K43" s="30">
        <f t="shared" si="3"/>
        <v>-7.833701870188213E-2</v>
      </c>
    </row>
    <row r="44" spans="1:11" x14ac:dyDescent="0.35">
      <c r="A44" s="18" t="s">
        <v>27</v>
      </c>
      <c r="B44" s="18">
        <v>2298</v>
      </c>
      <c r="C44" s="18">
        <v>14405</v>
      </c>
      <c r="D44" s="19">
        <f t="shared" si="4"/>
        <v>5.2684943429068758</v>
      </c>
      <c r="H44" s="27">
        <f t="shared" si="5"/>
        <v>3.2651368161459374E-2</v>
      </c>
      <c r="I44" s="28">
        <v>258826</v>
      </c>
      <c r="J44" s="29">
        <f t="shared" si="2"/>
        <v>3.1848495143653906E-2</v>
      </c>
      <c r="K44" s="30">
        <f t="shared" si="3"/>
        <v>8.0287301780546799E-4</v>
      </c>
    </row>
    <row r="45" spans="1:11" x14ac:dyDescent="0.35">
      <c r="A45" s="18" t="s">
        <v>28</v>
      </c>
      <c r="B45" s="18">
        <v>1482</v>
      </c>
      <c r="C45" s="18">
        <v>3843</v>
      </c>
      <c r="D45" s="19">
        <f t="shared" si="4"/>
        <v>1.5931174089068827</v>
      </c>
      <c r="H45" s="27">
        <f t="shared" si="5"/>
        <v>8.7108092915299112E-3</v>
      </c>
      <c r="I45" s="28">
        <v>137744</v>
      </c>
      <c r="J45" s="29">
        <f t="shared" si="2"/>
        <v>1.6949375700538061E-2</v>
      </c>
      <c r="K45" s="30">
        <f t="shared" si="3"/>
        <v>-8.2385664090081495E-3</v>
      </c>
    </row>
    <row r="46" spans="1:11" x14ac:dyDescent="0.35">
      <c r="A46" s="18" t="s">
        <v>29</v>
      </c>
      <c r="B46" s="18">
        <v>28869</v>
      </c>
      <c r="C46" s="18">
        <v>82067</v>
      </c>
      <c r="D46" s="19">
        <f t="shared" si="4"/>
        <v>1.8427378849284699</v>
      </c>
      <c r="H46" s="27">
        <f t="shared" si="5"/>
        <v>0.18601873175331388</v>
      </c>
      <c r="I46" s="28">
        <v>883305</v>
      </c>
      <c r="J46" s="29">
        <f t="shared" si="2"/>
        <v>0.1086905295560153</v>
      </c>
      <c r="K46" s="30">
        <f t="shared" si="3"/>
        <v>7.7328202197298579E-2</v>
      </c>
    </row>
    <row r="47" spans="1:11" x14ac:dyDescent="0.35">
      <c r="A47" s="18" t="s">
        <v>19</v>
      </c>
      <c r="B47" s="18">
        <v>16418</v>
      </c>
      <c r="C47" s="18">
        <v>47688</v>
      </c>
      <c r="D47" s="19">
        <f t="shared" si="4"/>
        <v>1.9046168839079061</v>
      </c>
      <c r="H47" s="31">
        <f t="shared" si="5"/>
        <v>0.10809291529910965</v>
      </c>
      <c r="I47" s="28">
        <v>765935</v>
      </c>
      <c r="J47" s="32">
        <f t="shared" si="2"/>
        <v>9.4248171079623203E-2</v>
      </c>
      <c r="K47" s="33">
        <f t="shared" si="3"/>
        <v>1.3844744219486449E-2</v>
      </c>
    </row>
    <row r="48" spans="1:11" x14ac:dyDescent="0.35">
      <c r="A48" s="18" t="s">
        <v>30</v>
      </c>
      <c r="B48" s="18">
        <v>58836</v>
      </c>
      <c r="C48" s="18">
        <v>129579</v>
      </c>
      <c r="D48" s="19">
        <f t="shared" si="4"/>
        <v>1.2023760962675913</v>
      </c>
      <c r="H48" s="27">
        <f t="shared" si="5"/>
        <v>0.29371271329356086</v>
      </c>
      <c r="I48" s="28">
        <v>1928000</v>
      </c>
      <c r="J48" s="29">
        <f t="shared" si="2"/>
        <v>0.23724007107850345</v>
      </c>
      <c r="K48" s="30">
        <f t="shared" si="3"/>
        <v>5.6472642215057406E-2</v>
      </c>
    </row>
    <row r="49" spans="1:11" x14ac:dyDescent="0.35">
      <c r="A49" s="18" t="s">
        <v>31</v>
      </c>
      <c r="B49" s="18">
        <v>6977</v>
      </c>
      <c r="C49" s="18">
        <v>10992</v>
      </c>
      <c r="D49" s="19">
        <f t="shared" si="4"/>
        <v>0.57546223305145483</v>
      </c>
      <c r="H49" s="27">
        <f t="shared" si="5"/>
        <v>2.4915226576241681E-2</v>
      </c>
      <c r="I49" s="28">
        <v>447643</v>
      </c>
      <c r="J49" s="29">
        <f t="shared" si="2"/>
        <v>5.5082394781013753E-2</v>
      </c>
      <c r="K49" s="30">
        <f t="shared" si="3"/>
        <v>-3.0167168204772072E-2</v>
      </c>
    </row>
    <row r="50" spans="1:11" x14ac:dyDescent="0.35">
      <c r="A50" s="18" t="s">
        <v>32</v>
      </c>
      <c r="B50" s="18">
        <v>8444</v>
      </c>
      <c r="C50" s="18">
        <v>14562</v>
      </c>
      <c r="D50" s="19">
        <f t="shared" si="4"/>
        <v>0.72453813358597818</v>
      </c>
      <c r="H50" s="27">
        <f t="shared" si="5"/>
        <v>3.3007235207717554E-2</v>
      </c>
      <c r="I50" s="28">
        <v>494336</v>
      </c>
      <c r="J50" s="29">
        <f t="shared" si="2"/>
        <v>6.0827960465074216E-2</v>
      </c>
      <c r="K50" s="30">
        <f t="shared" si="3"/>
        <v>-2.7820725257356661E-2</v>
      </c>
    </row>
    <row r="51" spans="1:11" x14ac:dyDescent="0.35">
      <c r="A51" s="21" t="s">
        <v>24</v>
      </c>
      <c r="B51" s="21">
        <f>SUM(B42:B50)</f>
        <v>187990</v>
      </c>
      <c r="C51" s="21">
        <f>SUM(C42:C50)</f>
        <v>441176</v>
      </c>
      <c r="D51" s="22">
        <f t="shared" si="4"/>
        <v>1.3468056811532529</v>
      </c>
      <c r="H51" s="27">
        <f t="shared" si="5"/>
        <v>1</v>
      </c>
      <c r="I51" s="28">
        <f>SUM(I42:I50)</f>
        <v>8126789</v>
      </c>
      <c r="J51" s="29">
        <f t="shared" si="2"/>
        <v>1</v>
      </c>
      <c r="K51" s="30">
        <f>SUM(K42:K50)</f>
        <v>4.5102810375396984E-17</v>
      </c>
    </row>
    <row r="52" spans="1:11" x14ac:dyDescent="0.35">
      <c r="A52" s="44" t="s">
        <v>58</v>
      </c>
      <c r="B52" s="45"/>
      <c r="C52" s="45"/>
      <c r="D52" s="46"/>
      <c r="H52" s="27"/>
      <c r="I52" s="28"/>
      <c r="J52" s="29"/>
      <c r="K52" s="30"/>
    </row>
    <row r="53" spans="1:11" x14ac:dyDescent="0.35">
      <c r="A53" s="4"/>
      <c r="B53" s="7"/>
      <c r="D53" s="5"/>
      <c r="H53" s="27"/>
      <c r="I53" s="28"/>
      <c r="J53" s="29"/>
      <c r="K53" s="30">
        <v>0.01</v>
      </c>
    </row>
    <row r="54" spans="1:11" x14ac:dyDescent="0.35">
      <c r="A54" s="54" t="s">
        <v>59</v>
      </c>
    </row>
    <row r="55" spans="1:11" x14ac:dyDescent="0.35">
      <c r="A55" s="34"/>
      <c r="B55" s="58" t="s">
        <v>1</v>
      </c>
      <c r="C55" s="58"/>
      <c r="D55" s="58"/>
      <c r="E55" s="58"/>
      <c r="F55" s="58"/>
      <c r="G55" s="58" t="s">
        <v>65</v>
      </c>
      <c r="H55" s="58"/>
      <c r="I55" s="58"/>
      <c r="J55" s="58"/>
      <c r="K55" s="58"/>
    </row>
    <row r="56" spans="1:11" x14ac:dyDescent="0.35">
      <c r="A56" s="35" t="s">
        <v>0</v>
      </c>
      <c r="B56" s="40" t="s">
        <v>50</v>
      </c>
      <c r="C56" s="40" t="s">
        <v>51</v>
      </c>
      <c r="D56" s="40" t="s">
        <v>44</v>
      </c>
      <c r="E56" s="40" t="s">
        <v>49</v>
      </c>
      <c r="F56" s="40" t="s">
        <v>41</v>
      </c>
      <c r="G56" s="40" t="s">
        <v>50</v>
      </c>
      <c r="H56" s="40" t="s">
        <v>51</v>
      </c>
      <c r="I56" s="40" t="s">
        <v>44</v>
      </c>
      <c r="J56" s="40" t="s">
        <v>49</v>
      </c>
      <c r="K56" s="40" t="s">
        <v>52</v>
      </c>
    </row>
    <row r="57" spans="1:11" x14ac:dyDescent="0.35">
      <c r="A57" s="17" t="s">
        <v>2</v>
      </c>
      <c r="B57" s="18">
        <v>35</v>
      </c>
      <c r="C57" s="18">
        <v>26</v>
      </c>
      <c r="D57" s="18">
        <v>29</v>
      </c>
      <c r="E57" s="18">
        <v>3</v>
      </c>
      <c r="F57" s="38">
        <f>SUM(B57:E57)</f>
        <v>93</v>
      </c>
      <c r="G57" s="18">
        <v>94</v>
      </c>
      <c r="H57" s="18">
        <v>54</v>
      </c>
      <c r="I57" s="18">
        <v>56</v>
      </c>
      <c r="J57" s="18">
        <v>144</v>
      </c>
      <c r="K57" s="21">
        <f>SUM(G57:J57)</f>
        <v>348</v>
      </c>
    </row>
    <row r="58" spans="1:11" x14ac:dyDescent="0.35">
      <c r="A58" s="17" t="s">
        <v>3</v>
      </c>
      <c r="B58" s="18">
        <v>116</v>
      </c>
      <c r="C58" s="18">
        <v>63</v>
      </c>
      <c r="D58" s="18">
        <v>67</v>
      </c>
      <c r="E58" s="18">
        <v>222</v>
      </c>
      <c r="F58" s="38">
        <f t="shared" ref="F58:F78" si="6">SUM(B58:E58)</f>
        <v>468</v>
      </c>
      <c r="G58" s="18">
        <v>488</v>
      </c>
      <c r="H58" s="18">
        <v>281</v>
      </c>
      <c r="I58" s="18">
        <v>283</v>
      </c>
      <c r="J58" s="18">
        <v>733</v>
      </c>
      <c r="K58" s="21">
        <f t="shared" ref="K58:K78" si="7">SUM(G58:J58)</f>
        <v>1785</v>
      </c>
    </row>
    <row r="59" spans="1:11" x14ac:dyDescent="0.35">
      <c r="A59" s="17" t="s">
        <v>4</v>
      </c>
      <c r="B59" s="18">
        <v>25</v>
      </c>
      <c r="C59" s="18">
        <v>13</v>
      </c>
      <c r="D59" s="18">
        <v>15</v>
      </c>
      <c r="E59" s="18">
        <v>30</v>
      </c>
      <c r="F59" s="38">
        <f t="shared" si="6"/>
        <v>83</v>
      </c>
      <c r="G59" s="18">
        <v>317</v>
      </c>
      <c r="H59" s="18">
        <v>183</v>
      </c>
      <c r="I59" s="18">
        <v>303</v>
      </c>
      <c r="J59" s="18">
        <v>785</v>
      </c>
      <c r="K59" s="21">
        <f t="shared" si="7"/>
        <v>1588</v>
      </c>
    </row>
    <row r="60" spans="1:11" x14ac:dyDescent="0.35">
      <c r="A60" s="17" t="s">
        <v>5</v>
      </c>
      <c r="B60" s="18">
        <v>276</v>
      </c>
      <c r="C60" s="18">
        <v>144</v>
      </c>
      <c r="D60" s="18">
        <v>155</v>
      </c>
      <c r="E60" s="18">
        <v>288</v>
      </c>
      <c r="F60" s="38">
        <f t="shared" si="6"/>
        <v>863</v>
      </c>
      <c r="G60" s="18">
        <v>863</v>
      </c>
      <c r="H60" s="18">
        <v>497</v>
      </c>
      <c r="I60" s="18">
        <v>529</v>
      </c>
      <c r="J60" s="18">
        <v>1368</v>
      </c>
      <c r="K60" s="21">
        <f t="shared" si="7"/>
        <v>3257</v>
      </c>
    </row>
    <row r="61" spans="1:11" x14ac:dyDescent="0.35">
      <c r="A61" s="17" t="s">
        <v>6</v>
      </c>
      <c r="B61" s="18">
        <v>20</v>
      </c>
      <c r="C61" s="18">
        <v>8</v>
      </c>
      <c r="D61" s="18">
        <v>9</v>
      </c>
      <c r="E61" s="18">
        <v>22</v>
      </c>
      <c r="F61" s="38">
        <f t="shared" si="6"/>
        <v>59</v>
      </c>
      <c r="G61" s="18">
        <v>44</v>
      </c>
      <c r="H61" s="18">
        <v>25</v>
      </c>
      <c r="I61" s="18">
        <v>37</v>
      </c>
      <c r="J61" s="18">
        <v>96</v>
      </c>
      <c r="K61" s="21">
        <f t="shared" si="7"/>
        <v>202</v>
      </c>
    </row>
    <row r="62" spans="1:11" x14ac:dyDescent="0.35">
      <c r="A62" s="17" t="s">
        <v>7</v>
      </c>
      <c r="B62" s="18">
        <v>400</v>
      </c>
      <c r="C62" s="18">
        <v>188</v>
      </c>
      <c r="D62" s="18">
        <v>221</v>
      </c>
      <c r="E62" s="18">
        <v>541</v>
      </c>
      <c r="F62" s="38">
        <f t="shared" si="6"/>
        <v>1350</v>
      </c>
      <c r="G62" s="18">
        <v>1336</v>
      </c>
      <c r="H62" s="18">
        <v>769</v>
      </c>
      <c r="I62" s="18">
        <v>762</v>
      </c>
      <c r="J62" s="18">
        <v>1971</v>
      </c>
      <c r="K62" s="21">
        <f t="shared" si="7"/>
        <v>4838</v>
      </c>
    </row>
    <row r="63" spans="1:11" x14ac:dyDescent="0.35">
      <c r="A63" s="17" t="s">
        <v>8</v>
      </c>
      <c r="B63" s="18">
        <v>64</v>
      </c>
      <c r="C63" s="18">
        <v>54</v>
      </c>
      <c r="D63" s="18">
        <v>83</v>
      </c>
      <c r="E63" s="18">
        <v>266</v>
      </c>
      <c r="F63" s="38">
        <f t="shared" si="6"/>
        <v>467</v>
      </c>
      <c r="G63" s="18">
        <v>165</v>
      </c>
      <c r="H63" s="18">
        <v>95</v>
      </c>
      <c r="I63" s="18">
        <v>159</v>
      </c>
      <c r="J63" s="18">
        <v>410</v>
      </c>
      <c r="K63" s="21">
        <f t="shared" si="7"/>
        <v>829</v>
      </c>
    </row>
    <row r="64" spans="1:11" x14ac:dyDescent="0.35">
      <c r="A64" s="17" t="s">
        <v>9</v>
      </c>
      <c r="B64" s="18">
        <v>148</v>
      </c>
      <c r="C64" s="18">
        <v>87</v>
      </c>
      <c r="D64" s="18">
        <v>76</v>
      </c>
      <c r="E64" s="18">
        <v>119</v>
      </c>
      <c r="F64" s="38">
        <f t="shared" si="6"/>
        <v>430</v>
      </c>
      <c r="G64" s="18">
        <v>520</v>
      </c>
      <c r="H64" s="18">
        <v>299</v>
      </c>
      <c r="I64" s="18">
        <v>300</v>
      </c>
      <c r="J64" s="18">
        <v>777</v>
      </c>
      <c r="K64" s="21">
        <f t="shared" si="7"/>
        <v>1896</v>
      </c>
    </row>
    <row r="65" spans="1:11" x14ac:dyDescent="0.35">
      <c r="A65" s="17" t="s">
        <v>10</v>
      </c>
      <c r="B65" s="18">
        <v>52</v>
      </c>
      <c r="C65" s="18">
        <v>31</v>
      </c>
      <c r="D65" s="18">
        <v>36</v>
      </c>
      <c r="E65" s="18">
        <v>121</v>
      </c>
      <c r="F65" s="38">
        <f t="shared" si="6"/>
        <v>240</v>
      </c>
      <c r="G65" s="18">
        <v>180</v>
      </c>
      <c r="H65" s="18">
        <v>105</v>
      </c>
      <c r="I65" s="18">
        <v>54</v>
      </c>
      <c r="J65" s="18">
        <v>141</v>
      </c>
      <c r="K65" s="21">
        <f t="shared" si="7"/>
        <v>480</v>
      </c>
    </row>
    <row r="66" spans="1:11" x14ac:dyDescent="0.35">
      <c r="A66" s="17" t="s">
        <v>11</v>
      </c>
      <c r="B66" s="18">
        <v>32</v>
      </c>
      <c r="C66" s="18">
        <v>17</v>
      </c>
      <c r="D66" s="18">
        <v>21</v>
      </c>
      <c r="E66" s="18">
        <v>21</v>
      </c>
      <c r="F66" s="38">
        <f t="shared" si="6"/>
        <v>91</v>
      </c>
      <c r="G66" s="18">
        <v>155</v>
      </c>
      <c r="H66" s="18">
        <v>89</v>
      </c>
      <c r="I66" s="18">
        <v>87</v>
      </c>
      <c r="J66" s="18">
        <v>223</v>
      </c>
      <c r="K66" s="21">
        <f t="shared" si="7"/>
        <v>554</v>
      </c>
    </row>
    <row r="67" spans="1:11" x14ac:dyDescent="0.35">
      <c r="A67" s="17" t="s">
        <v>12</v>
      </c>
      <c r="B67" s="18">
        <v>233</v>
      </c>
      <c r="C67" s="18">
        <v>129</v>
      </c>
      <c r="D67" s="18">
        <v>143</v>
      </c>
      <c r="E67" s="18">
        <v>150</v>
      </c>
      <c r="F67" s="38">
        <f t="shared" si="6"/>
        <v>655</v>
      </c>
      <c r="G67" s="18">
        <v>740</v>
      </c>
      <c r="H67" s="18">
        <v>426</v>
      </c>
      <c r="I67" s="18">
        <v>496</v>
      </c>
      <c r="J67" s="18">
        <v>1284</v>
      </c>
      <c r="K67" s="21">
        <f t="shared" si="7"/>
        <v>2946</v>
      </c>
    </row>
    <row r="68" spans="1:11" x14ac:dyDescent="0.35">
      <c r="A68" s="17" t="s">
        <v>13</v>
      </c>
      <c r="B68" s="18">
        <v>193</v>
      </c>
      <c r="C68" s="18">
        <v>101</v>
      </c>
      <c r="D68" s="18">
        <v>112</v>
      </c>
      <c r="E68" s="18">
        <v>257</v>
      </c>
      <c r="F68" s="38">
        <f t="shared" si="6"/>
        <v>663</v>
      </c>
      <c r="G68" s="18">
        <v>575</v>
      </c>
      <c r="H68" s="18">
        <v>331</v>
      </c>
      <c r="I68" s="18">
        <v>361</v>
      </c>
      <c r="J68" s="18">
        <v>932</v>
      </c>
      <c r="K68" s="21">
        <f t="shared" si="7"/>
        <v>2199</v>
      </c>
    </row>
    <row r="69" spans="1:11" x14ac:dyDescent="0.35">
      <c r="A69" s="17" t="s">
        <v>14</v>
      </c>
      <c r="B69" s="18">
        <v>121</v>
      </c>
      <c r="C69" s="18">
        <v>68</v>
      </c>
      <c r="D69" s="18">
        <v>70</v>
      </c>
      <c r="E69" s="18">
        <v>154</v>
      </c>
      <c r="F69" s="38">
        <f t="shared" si="6"/>
        <v>413</v>
      </c>
      <c r="G69" s="18">
        <v>538</v>
      </c>
      <c r="H69" s="18">
        <v>310</v>
      </c>
      <c r="I69" s="18">
        <v>291</v>
      </c>
      <c r="J69" s="18">
        <v>753</v>
      </c>
      <c r="K69" s="21">
        <f t="shared" si="7"/>
        <v>1892</v>
      </c>
    </row>
    <row r="70" spans="1:11" x14ac:dyDescent="0.35">
      <c r="A70" s="17" t="s">
        <v>15</v>
      </c>
      <c r="B70" s="18">
        <v>21</v>
      </c>
      <c r="C70" s="18">
        <v>15</v>
      </c>
      <c r="D70" s="18">
        <v>15</v>
      </c>
      <c r="E70" s="18">
        <v>13</v>
      </c>
      <c r="F70" s="38">
        <f t="shared" si="6"/>
        <v>64</v>
      </c>
      <c r="G70" s="18">
        <v>73</v>
      </c>
      <c r="H70" s="18">
        <v>42</v>
      </c>
      <c r="I70" s="18">
        <v>39</v>
      </c>
      <c r="J70" s="18">
        <v>99</v>
      </c>
      <c r="K70" s="21">
        <f t="shared" si="7"/>
        <v>253</v>
      </c>
    </row>
    <row r="71" spans="1:11" x14ac:dyDescent="0.35">
      <c r="A71" s="17" t="s">
        <v>16</v>
      </c>
      <c r="B71" s="18">
        <v>706</v>
      </c>
      <c r="C71" s="18">
        <v>429</v>
      </c>
      <c r="D71" s="18">
        <v>502</v>
      </c>
      <c r="E71" s="18">
        <v>1152</v>
      </c>
      <c r="F71" s="38">
        <f t="shared" si="6"/>
        <v>2789</v>
      </c>
      <c r="G71" s="18">
        <v>1115</v>
      </c>
      <c r="H71" s="18">
        <v>643</v>
      </c>
      <c r="I71" s="18">
        <v>789</v>
      </c>
      <c r="J71" s="18">
        <v>2041</v>
      </c>
      <c r="K71" s="21">
        <f t="shared" si="7"/>
        <v>4588</v>
      </c>
    </row>
    <row r="72" spans="1:11" x14ac:dyDescent="0.35">
      <c r="A72" s="17" t="s">
        <v>17</v>
      </c>
      <c r="B72" s="18">
        <v>358</v>
      </c>
      <c r="C72" s="18">
        <v>161</v>
      </c>
      <c r="D72" s="18">
        <v>205</v>
      </c>
      <c r="E72" s="18">
        <v>431</v>
      </c>
      <c r="F72" s="38">
        <f t="shared" si="6"/>
        <v>1155</v>
      </c>
      <c r="G72" s="18">
        <v>704</v>
      </c>
      <c r="H72" s="18">
        <v>405</v>
      </c>
      <c r="I72" s="18">
        <v>573</v>
      </c>
      <c r="J72" s="18">
        <v>1483</v>
      </c>
      <c r="K72" s="21">
        <f t="shared" si="7"/>
        <v>3165</v>
      </c>
    </row>
    <row r="73" spans="1:11" x14ac:dyDescent="0.35">
      <c r="A73" s="17" t="s">
        <v>18</v>
      </c>
      <c r="B73" s="18">
        <v>195</v>
      </c>
      <c r="C73" s="18">
        <v>107</v>
      </c>
      <c r="D73" s="18">
        <v>111</v>
      </c>
      <c r="E73" s="18">
        <v>183</v>
      </c>
      <c r="F73" s="38">
        <f t="shared" si="6"/>
        <v>596</v>
      </c>
      <c r="G73" s="18">
        <v>739</v>
      </c>
      <c r="H73" s="18">
        <v>425</v>
      </c>
      <c r="I73" s="18">
        <v>438</v>
      </c>
      <c r="J73" s="18">
        <v>1133</v>
      </c>
      <c r="K73" s="21">
        <f t="shared" si="7"/>
        <v>2735</v>
      </c>
    </row>
    <row r="74" spans="1:11" x14ac:dyDescent="0.35">
      <c r="A74" s="17" t="s">
        <v>19</v>
      </c>
      <c r="B74" s="18">
        <v>859</v>
      </c>
      <c r="C74" s="18">
        <v>469</v>
      </c>
      <c r="D74" s="18">
        <v>530</v>
      </c>
      <c r="E74" s="18">
        <v>1242</v>
      </c>
      <c r="F74" s="38">
        <f t="shared" si="6"/>
        <v>3100</v>
      </c>
      <c r="G74" s="18">
        <v>1777</v>
      </c>
      <c r="H74" s="18">
        <v>1023</v>
      </c>
      <c r="I74" s="18">
        <v>1175</v>
      </c>
      <c r="J74" s="18">
        <v>3040</v>
      </c>
      <c r="K74" s="21">
        <f t="shared" si="7"/>
        <v>7015</v>
      </c>
    </row>
    <row r="75" spans="1:11" x14ac:dyDescent="0.35">
      <c r="A75" s="17" t="s">
        <v>48</v>
      </c>
      <c r="B75" s="18">
        <v>565</v>
      </c>
      <c r="C75" s="18">
        <v>281</v>
      </c>
      <c r="D75" s="18">
        <v>313</v>
      </c>
      <c r="E75" s="18">
        <v>705</v>
      </c>
      <c r="F75" s="38">
        <f t="shared" si="6"/>
        <v>1864</v>
      </c>
      <c r="G75" s="18">
        <v>872</v>
      </c>
      <c r="H75" s="18">
        <v>502</v>
      </c>
      <c r="I75" s="18">
        <v>720</v>
      </c>
      <c r="J75" s="18">
        <v>1863</v>
      </c>
      <c r="K75" s="21">
        <f t="shared" si="7"/>
        <v>3957</v>
      </c>
    </row>
    <row r="76" spans="1:11" x14ac:dyDescent="0.35">
      <c r="A76" s="17" t="s">
        <v>20</v>
      </c>
      <c r="B76" s="18">
        <v>153</v>
      </c>
      <c r="C76" s="18">
        <v>103</v>
      </c>
      <c r="D76" s="18">
        <v>102</v>
      </c>
      <c r="E76" s="18">
        <v>555</v>
      </c>
      <c r="F76" s="38">
        <f t="shared" si="6"/>
        <v>913</v>
      </c>
      <c r="G76" s="18">
        <v>811</v>
      </c>
      <c r="H76" s="18">
        <v>468</v>
      </c>
      <c r="I76" s="18">
        <v>433</v>
      </c>
      <c r="J76" s="18">
        <v>1121</v>
      </c>
      <c r="K76" s="21">
        <f t="shared" si="7"/>
        <v>2833</v>
      </c>
    </row>
    <row r="77" spans="1:11" x14ac:dyDescent="0.35">
      <c r="A77" s="17" t="s">
        <v>21</v>
      </c>
      <c r="B77" s="18">
        <v>23</v>
      </c>
      <c r="C77" s="18">
        <v>13</v>
      </c>
      <c r="D77" s="18">
        <v>15</v>
      </c>
      <c r="E77" s="18">
        <v>11</v>
      </c>
      <c r="F77" s="38">
        <f t="shared" si="6"/>
        <v>62</v>
      </c>
      <c r="G77" s="18">
        <v>90</v>
      </c>
      <c r="H77" s="18">
        <v>52</v>
      </c>
      <c r="I77" s="18">
        <v>52</v>
      </c>
      <c r="J77" s="18">
        <v>134</v>
      </c>
      <c r="K77" s="21">
        <f t="shared" si="7"/>
        <v>328</v>
      </c>
    </row>
    <row r="78" spans="1:11" s="1" customFormat="1" x14ac:dyDescent="0.35">
      <c r="A78" s="36" t="s">
        <v>22</v>
      </c>
      <c r="B78" s="37">
        <f>SUM(B57:B77)</f>
        <v>4595</v>
      </c>
      <c r="C78" s="37">
        <f t="shared" ref="C78:E78" si="8">SUM(C57:C77)</f>
        <v>2507</v>
      </c>
      <c r="D78" s="37">
        <f t="shared" si="8"/>
        <v>2830</v>
      </c>
      <c r="E78" s="37">
        <f t="shared" si="8"/>
        <v>6486</v>
      </c>
      <c r="F78" s="39">
        <f t="shared" si="6"/>
        <v>16418</v>
      </c>
      <c r="G78" s="37">
        <f>SUM(G57:G77)</f>
        <v>12196</v>
      </c>
      <c r="H78" s="37">
        <f t="shared" ref="H78:J78" si="9">SUM(H57:H77)</f>
        <v>7024</v>
      </c>
      <c r="I78" s="37">
        <f t="shared" si="9"/>
        <v>7937</v>
      </c>
      <c r="J78" s="37">
        <f t="shared" si="9"/>
        <v>20531</v>
      </c>
      <c r="K78" s="21">
        <f t="shared" si="7"/>
        <v>47688</v>
      </c>
    </row>
    <row r="79" spans="1:11" x14ac:dyDescent="0.35">
      <c r="A79" s="44" t="s">
        <v>64</v>
      </c>
    </row>
  </sheetData>
  <mergeCells count="3">
    <mergeCell ref="G55:K55"/>
    <mergeCell ref="B55:F55"/>
    <mergeCell ref="A29:D29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RHNA 6 Methodology</vt:lpstr>
      <vt:lpstr>RHNA 5 to 6 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Campbell Wood</dc:creator>
  <cp:lastModifiedBy>Daisy Quinonez</cp:lastModifiedBy>
  <dcterms:created xsi:type="dcterms:W3CDTF">2020-09-30T00:38:43Z</dcterms:created>
  <dcterms:modified xsi:type="dcterms:W3CDTF">2021-02-08T17:27:24Z</dcterms:modified>
</cp:coreProperties>
</file>